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\\server1\dsge\GAM\GAM PROJETOS\Geamp MATRIZ - MURO\Contratação de projeto executivo, básico e fiscalização\Entrega Projeto Executivo\ERRATA 01\"/>
    </mc:Choice>
  </mc:AlternateContent>
  <bookViews>
    <workbookView xWindow="0" yWindow="0" windowWidth="21600" windowHeight="9735"/>
  </bookViews>
  <sheets>
    <sheet name="Planilha 1" sheetId="1" r:id="rId1"/>
  </sheets>
  <definedNames>
    <definedName name="_xlnm.Print_Area" localSheetId="0">'Planilha 1'!$A$3:$N$79</definedName>
    <definedName name="Excel_BuiltIn__FilterDatabase_1">'Planilha 1'!#REF!</definedName>
  </definedNames>
  <calcPr calcId="171027"/>
</workbook>
</file>

<file path=xl/calcChain.xml><?xml version="1.0" encoding="utf-8"?>
<calcChain xmlns="http://schemas.openxmlformats.org/spreadsheetml/2006/main">
  <c r="K11" i="1" l="1"/>
  <c r="J11" i="1"/>
  <c r="L11" i="1" l="1"/>
  <c r="K10" i="1"/>
  <c r="J10" i="1"/>
  <c r="L10" i="1" s="1"/>
  <c r="K37" i="1"/>
  <c r="J37" i="1"/>
  <c r="L37" i="1" s="1"/>
  <c r="K22" i="1"/>
  <c r="J22" i="1"/>
  <c r="L22" i="1" s="1"/>
  <c r="K21" i="1"/>
  <c r="J21" i="1"/>
  <c r="K9" i="1"/>
  <c r="J9" i="1"/>
  <c r="L9" i="1" s="1"/>
  <c r="K20" i="1"/>
  <c r="J20" i="1"/>
  <c r="L20" i="1" s="1"/>
  <c r="K19" i="1"/>
  <c r="J19" i="1"/>
  <c r="L19" i="1" s="1"/>
  <c r="H41" i="1"/>
  <c r="J41" i="1" s="1"/>
  <c r="K41" i="1"/>
  <c r="C67" i="1"/>
  <c r="C66" i="1"/>
  <c r="J45" i="1"/>
  <c r="K45" i="1"/>
  <c r="K42" i="1"/>
  <c r="J42" i="1"/>
  <c r="L21" i="1" l="1"/>
  <c r="L41" i="1"/>
  <c r="M40" i="1" s="1"/>
  <c r="L42" i="1"/>
  <c r="L45" i="1"/>
  <c r="M44" i="1" s="1"/>
  <c r="G67" i="1" s="1"/>
  <c r="G66" i="1" l="1"/>
  <c r="C65" i="1"/>
  <c r="C64" i="1"/>
  <c r="C63" i="1"/>
  <c r="C62" i="1"/>
  <c r="C61" i="1"/>
  <c r="C60" i="1"/>
  <c r="J30" i="1"/>
  <c r="K30" i="1"/>
  <c r="G29" i="1"/>
  <c r="J29" i="1" s="1"/>
  <c r="J27" i="1"/>
  <c r="K27" i="1"/>
  <c r="J28" i="1"/>
  <c r="K28" i="1"/>
  <c r="J31" i="1"/>
  <c r="K31" i="1"/>
  <c r="K12" i="1"/>
  <c r="J12" i="1"/>
  <c r="K15" i="1"/>
  <c r="K38" i="1"/>
  <c r="J38" i="1"/>
  <c r="K26" i="1"/>
  <c r="J26" i="1"/>
  <c r="K34" i="1"/>
  <c r="J34" i="1"/>
  <c r="K23" i="1"/>
  <c r="J23" i="1"/>
  <c r="J15" i="1"/>
  <c r="K16" i="1"/>
  <c r="J16" i="1"/>
  <c r="L38" i="1" l="1"/>
  <c r="L16" i="1"/>
  <c r="L27" i="1"/>
  <c r="K29" i="1"/>
  <c r="L29" i="1" s="1"/>
  <c r="L31" i="1"/>
  <c r="L30" i="1"/>
  <c r="L28" i="1"/>
  <c r="L15" i="1"/>
  <c r="L23" i="1"/>
  <c r="L26" i="1"/>
  <c r="L12" i="1"/>
  <c r="M8" i="1" s="1"/>
  <c r="L34" i="1"/>
  <c r="M33" i="1" s="1"/>
  <c r="G64" i="1" s="1"/>
  <c r="G62" i="1" l="1"/>
  <c r="M18" i="1"/>
  <c r="M25" i="1"/>
  <c r="M14" i="1"/>
  <c r="G61" i="1" s="1"/>
  <c r="M36" i="1"/>
  <c r="G65" i="1" s="1"/>
  <c r="G63" i="1"/>
  <c r="G60" i="1" l="1"/>
  <c r="G69" i="1" s="1"/>
  <c r="M48" i="1"/>
  <c r="M50" i="1" s="1"/>
  <c r="M52" i="1" s="1"/>
  <c r="M66" i="1" l="1"/>
  <c r="M67" i="1"/>
  <c r="M54" i="1"/>
  <c r="M61" i="1"/>
  <c r="M63" i="1"/>
  <c r="M64" i="1"/>
  <c r="M65" i="1"/>
  <c r="M60" i="1"/>
  <c r="M62" i="1"/>
  <c r="M69" i="1" l="1"/>
</calcChain>
</file>

<file path=xl/sharedStrings.xml><?xml version="1.0" encoding="utf-8"?>
<sst xmlns="http://schemas.openxmlformats.org/spreadsheetml/2006/main" count="128" uniqueCount="87">
  <si>
    <t>TOTAL DO ORÇAMENTO</t>
  </si>
  <si>
    <t xml:space="preserve">BDI </t>
  </si>
  <si>
    <t>TOTAL DO ORÇAMENTO COM BDI INCLUSO</t>
  </si>
  <si>
    <t>Área total da dependência m2:</t>
  </si>
  <si>
    <t>CUSTO / M2</t>
  </si>
  <si>
    <t>ITEM ORÇAMENTÁRIO</t>
  </si>
  <si>
    <t>VALOR COM BDI - R$</t>
  </si>
  <si>
    <t>%</t>
  </si>
  <si>
    <t>TOTAL DO ORÇAMENTO COM BDI</t>
  </si>
  <si>
    <t xml:space="preserve">Benefícios e despesas Indiretas - BDI: </t>
  </si>
  <si>
    <t>Autenticação</t>
  </si>
  <si>
    <t>Carimbo e Assinatura</t>
  </si>
  <si>
    <t xml:space="preserve"> </t>
  </si>
  <si>
    <t>Item</t>
  </si>
  <si>
    <t>SERVIÇOS</t>
  </si>
  <si>
    <t>Unidade</t>
  </si>
  <si>
    <t>Quant.</t>
  </si>
  <si>
    <t>Valores</t>
  </si>
  <si>
    <t>Totais</t>
  </si>
  <si>
    <t>Parciais</t>
  </si>
  <si>
    <t>m2</t>
  </si>
  <si>
    <t>CONSTRUTORA:</t>
  </si>
  <si>
    <t>ORÇAMENTO DETALHADO - RESUMO</t>
  </si>
  <si>
    <t>Nº</t>
  </si>
  <si>
    <t>m3</t>
  </si>
  <si>
    <t>4</t>
  </si>
  <si>
    <t>5</t>
  </si>
  <si>
    <t>6</t>
  </si>
  <si>
    <t>1</t>
  </si>
  <si>
    <t>2</t>
  </si>
  <si>
    <t>3</t>
  </si>
  <si>
    <t>Unitários</t>
  </si>
  <si>
    <t>Material</t>
  </si>
  <si>
    <t>M.de Obra</t>
  </si>
  <si>
    <t>Total</t>
  </si>
  <si>
    <t>BBTS</t>
  </si>
  <si>
    <t>CONSTRUÇÃO DE MURO</t>
  </si>
  <si>
    <t>Administração Local, Mobilização, Desmobilização e Apoio Tecnológico</t>
  </si>
  <si>
    <t>Tapume de vedacao ou protecao, executado com chapas de compensado, tipo chapa resinada ou similar, com 6mm de espessura, exclusive pintura.</t>
  </si>
  <si>
    <t>AD 20.05.0300</t>
  </si>
  <si>
    <t>Transporte, Carga e Descarga</t>
  </si>
  <si>
    <t>TC 05.15.0100</t>
  </si>
  <si>
    <t>Retirada de entulho de obra em cacamba de aco com 5m3 de capacidade, inclusive carregamento do container, transporte e descarga, exclusive tarifa de disposicao final.</t>
  </si>
  <si>
    <t>Demolicao manual de concreto armado estando as pecas em posicao espacial sobre o terreno ou plano horizontal de trabalho, inclusive o empilhamento lateral dentro do canteiro.</t>
  </si>
  <si>
    <t>SC 05.05.0900</t>
  </si>
  <si>
    <t>Movimento de Terra</t>
  </si>
  <si>
    <t xml:space="preserve">Escavacao manual de vala em material de 1a categoria (areia, argila ou picarra), ate 1,50m, exclusive escoramento e esgotamento. </t>
  </si>
  <si>
    <t>MT 05.05.0050</t>
  </si>
  <si>
    <t>Reaterro de vala, compactado a maco, em camadas de 30cm de espessura maxima, com material de boa qualidade.</t>
  </si>
  <si>
    <t>MT 15.05.0250</t>
  </si>
  <si>
    <t>Estruturas</t>
  </si>
  <si>
    <t>Aco CA-50 para armadura de concreto, com saliencia ou mossa, coeficiente de conformacao superficial minimo (aderencia) igual a 1,5, diametro de 6,3mm. Fornecimento, incluindo 10% de perdas e arame 18.</t>
  </si>
  <si>
    <t>ET 10.05.0100</t>
  </si>
  <si>
    <t>kg</t>
  </si>
  <si>
    <t>Aco CA-50 para armadura de concreto, com saliencia ou mossa, coeficiente de conformacao superficial minimo (aderencia) igual a 1,5, diametro de 8mm. Fornecimento, incluimdo 10% de perdas e arame 18.</t>
  </si>
  <si>
    <t>ET 10.05.0103</t>
  </si>
  <si>
    <t>ET 10.05.0106</t>
  </si>
  <si>
    <t>Aco CA-50 para armadura de concreto, com saliencia ou mossa, coeficiente de conformacao superficial minimo (aderencia) igual a 1,5, diametro de 10mm. Fornecimento, incluindo 10% de perdas e arame 18.</t>
  </si>
  <si>
    <t>Corte, dobragem, montagem e colocacao de ferragens nas formas, aco CA-50, em barra redonda, com diametro entre 6,3mm e 12,5mm.</t>
  </si>
  <si>
    <t>ET 10.10.0061</t>
  </si>
  <si>
    <t>Formas de madeira para moldagem de pecas de concreto com paramentos planos, em lajes, vigas, paredes etc., inclusive fornecimento dos materiais e desmontagem, servindo a madeira 4 vezes, tabuas de madeira serrada, com 2,5 cm de espessura, servindo tambem para travessas, exclusive escoramento.</t>
  </si>
  <si>
    <t>ET 15.10.0400</t>
  </si>
  <si>
    <t>Concreto bombeado com fck=25MPa, compreendendo o fornecimento de concreto importado de usina, colocacao nas formas, espalhamento, adensamento mecanico e acabamento.</t>
  </si>
  <si>
    <t>ET 45.10.0067</t>
  </si>
  <si>
    <t>Alvenarias e Paredes Divisórias</t>
  </si>
  <si>
    <t>Alvenaria de blocos de concreto (20x20x40)cm, com argamassa de cimento e areia no traco 1:6, em paredes de 0,20m de espessura, de superficie corrida, ate 3m de altura, e medida pela area real.</t>
  </si>
  <si>
    <t>AL 05.25.0450</t>
  </si>
  <si>
    <t>Pintura</t>
  </si>
  <si>
    <t>9</t>
  </si>
  <si>
    <t>Diversos</t>
  </si>
  <si>
    <t>8</t>
  </si>
  <si>
    <t>pç</t>
  </si>
  <si>
    <t>Pintura silicone hidrofugante</t>
  </si>
  <si>
    <t>Pintura resina acrílica à base de água  sobre blocos de concreto</t>
  </si>
  <si>
    <t>Chapim de Argamassa - Peça premoldada de argamassa prensada, com pingadeira</t>
  </si>
  <si>
    <t>Demolições e retiradas</t>
  </si>
  <si>
    <t>Retirada e reassentamento de calha de concreto para águas pluviais</t>
  </si>
  <si>
    <t xml:space="preserve">m </t>
  </si>
  <si>
    <t>Retirada e recolocação de concertina metálica sobre o muro</t>
  </si>
  <si>
    <t>Placa de obra</t>
  </si>
  <si>
    <t>unidade</t>
  </si>
  <si>
    <t>Corte de espécies vegetais</t>
  </si>
  <si>
    <t>Destoca manual</t>
  </si>
  <si>
    <t>Retirada de resíduos vegetais em cacamba de aco com 5m3 de capacidade, inclusive carregamento do container, transporte e descarga, exclusive tarifa de disposicao final.</t>
  </si>
  <si>
    <t>Anotação de responsabilidade técnica (ART)</t>
  </si>
  <si>
    <t>Equipe técnica da obra - Engenheiro</t>
  </si>
  <si>
    <t>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</si>
</sst>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0.0%"/>
    <numFmt numFmtId="166" formatCode="&quot;R$ &quot;#,##0.00"/>
  </numFmts>
  <fonts count="2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Futura Lt BT"/>
      <family val="2"/>
    </font>
    <font>
      <b/>
      <sz val="1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2"/>
      <name val="Futura Lt BT"/>
      <family val="2"/>
    </font>
    <font>
      <sz val="10"/>
      <name val="Arial"/>
      <family val="2"/>
    </font>
    <font>
      <b/>
      <sz val="22"/>
      <name val="Arial"/>
      <family val="2"/>
    </font>
    <font>
      <sz val="12"/>
      <name val="Futura Lt BT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Futura Lt BT"/>
      <family val="2"/>
    </font>
    <font>
      <b/>
      <sz val="10"/>
      <color indexed="8"/>
      <name val="Arial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</borders>
  <cellStyleXfs count="2">
    <xf numFmtId="0" fontId="0" fillId="0" borderId="0"/>
    <xf numFmtId="164" fontId="13" fillId="0" borderId="0" applyFill="0" applyBorder="0" applyAlignment="0" applyProtection="0"/>
  </cellStyleXfs>
  <cellXfs count="20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4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/>
    <xf numFmtId="4" fontId="3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/>
    <xf numFmtId="0" fontId="6" fillId="0" borderId="9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/>
    <xf numFmtId="4" fontId="3" fillId="0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/>
    <xf numFmtId="4" fontId="3" fillId="0" borderId="0" xfId="0" applyNumberFormat="1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/>
    <xf numFmtId="0" fontId="4" fillId="0" borderId="0" xfId="0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4" fontId="3" fillId="0" borderId="1" xfId="0" applyNumberFormat="1" applyFont="1" applyFill="1" applyBorder="1" applyAlignment="1"/>
    <xf numFmtId="165" fontId="3" fillId="0" borderId="8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/>
    <xf numFmtId="4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3" fontId="6" fillId="0" borderId="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quotePrefix="1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3" fontId="19" fillId="0" borderId="14" xfId="0" quotePrefix="1" applyNumberFormat="1" applyFont="1" applyFill="1" applyBorder="1" applyAlignment="1">
      <alignment horizontal="center"/>
    </xf>
    <xf numFmtId="3" fontId="19" fillId="0" borderId="15" xfId="0" quotePrefix="1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4" fontId="19" fillId="0" borderId="14" xfId="0" applyNumberFormat="1" applyFont="1" applyFill="1" applyBorder="1" applyAlignment="1"/>
    <xf numFmtId="4" fontId="19" fillId="0" borderId="16" xfId="0" applyNumberFormat="1" applyFont="1" applyFill="1" applyBorder="1" applyAlignment="1"/>
    <xf numFmtId="4" fontId="19" fillId="0" borderId="15" xfId="0" applyNumberFormat="1" applyFont="1" applyFill="1" applyBorder="1" applyAlignment="1"/>
    <xf numFmtId="10" fontId="1" fillId="0" borderId="7" xfId="0" applyNumberFormat="1" applyFont="1" applyFill="1" applyBorder="1"/>
    <xf numFmtId="3" fontId="19" fillId="0" borderId="0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10" fillId="0" borderId="13" xfId="0" applyNumberFormat="1" applyFont="1" applyFill="1" applyBorder="1" applyAlignment="1">
      <alignment horizontal="right"/>
    </xf>
    <xf numFmtId="4" fontId="21" fillId="0" borderId="13" xfId="0" applyNumberFormat="1" applyFont="1" applyFill="1" applyBorder="1" applyAlignment="1"/>
    <xf numFmtId="3" fontId="1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20" fillId="0" borderId="17" xfId="0" applyFont="1" applyFill="1" applyBorder="1"/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166" fontId="19" fillId="0" borderId="19" xfId="0" applyNumberFormat="1" applyFont="1" applyFill="1" applyBorder="1" applyAlignment="1">
      <alignment horizontal="right"/>
    </xf>
    <xf numFmtId="166" fontId="19" fillId="0" borderId="17" xfId="0" applyNumberFormat="1" applyFont="1" applyFill="1" applyBorder="1" applyAlignment="1">
      <alignment horizontal="center"/>
    </xf>
    <xf numFmtId="166" fontId="19" fillId="0" borderId="20" xfId="0" applyNumberFormat="1" applyFont="1" applyFill="1" applyBorder="1" applyAlignment="1">
      <alignment horizontal="center"/>
    </xf>
    <xf numFmtId="10" fontId="1" fillId="0" borderId="11" xfId="0" applyNumberFormat="1" applyFont="1" applyFill="1" applyBorder="1"/>
    <xf numFmtId="0" fontId="9" fillId="0" borderId="12" xfId="0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/>
    <xf numFmtId="0" fontId="3" fillId="0" borderId="12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0" xfId="0" applyFont="1" applyFill="1"/>
    <xf numFmtId="0" fontId="19" fillId="0" borderId="17" xfId="0" applyFont="1" applyFill="1" applyBorder="1" applyAlignment="1">
      <alignment horizontal="right"/>
    </xf>
    <xf numFmtId="9" fontId="19" fillId="0" borderId="17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9" fontId="19" fillId="0" borderId="21" xfId="0" applyNumberFormat="1" applyFont="1" applyFill="1" applyBorder="1" applyAlignment="1"/>
    <xf numFmtId="4" fontId="19" fillId="0" borderId="21" xfId="0" applyNumberFormat="1" applyFont="1" applyFill="1" applyBorder="1" applyAlignment="1"/>
    <xf numFmtId="9" fontId="1" fillId="0" borderId="2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9" fontId="1" fillId="0" borderId="23" xfId="0" applyNumberFormat="1" applyFont="1" applyFill="1" applyBorder="1" applyAlignment="1">
      <alignment horizontal="center"/>
    </xf>
    <xf numFmtId="9" fontId="19" fillId="0" borderId="24" xfId="0" applyNumberFormat="1" applyFont="1" applyFill="1" applyBorder="1" applyAlignment="1">
      <alignment horizontal="center"/>
    </xf>
    <xf numFmtId="9" fontId="19" fillId="0" borderId="12" xfId="0" applyNumberFormat="1" applyFont="1" applyFill="1" applyBorder="1" applyAlignment="1">
      <alignment horizontal="center"/>
    </xf>
    <xf numFmtId="9" fontId="1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3" fontId="6" fillId="0" borderId="0" xfId="0" quotePrefix="1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4" fontId="6" fillId="0" borderId="27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left"/>
    </xf>
    <xf numFmtId="166" fontId="19" fillId="0" borderId="17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/>
    </xf>
    <xf numFmtId="4" fontId="6" fillId="0" borderId="35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4" fontId="6" fillId="0" borderId="42" xfId="0" applyNumberFormat="1" applyFont="1" applyFill="1" applyBorder="1" applyAlignment="1">
      <alignment horizontal="right" vertical="center"/>
    </xf>
    <xf numFmtId="4" fontId="6" fillId="0" borderId="43" xfId="0" applyNumberFormat="1" applyFont="1" applyFill="1" applyBorder="1" applyAlignment="1">
      <alignment horizontal="right" vertical="center"/>
    </xf>
    <xf numFmtId="4" fontId="6" fillId="0" borderId="44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left"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5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" fontId="14" fillId="0" borderId="37" xfId="0" applyNumberFormat="1" applyFont="1" applyFill="1" applyBorder="1" applyAlignment="1" applyProtection="1">
      <alignment horizontal="center" vertical="center"/>
      <protection locked="0"/>
    </xf>
    <xf numFmtId="1" fontId="14" fillId="0" borderId="38" xfId="0" applyNumberFormat="1" applyFont="1" applyFill="1" applyBorder="1" applyAlignment="1" applyProtection="1">
      <alignment horizontal="center" vertical="center"/>
      <protection locked="0"/>
    </xf>
    <xf numFmtId="1" fontId="14" fillId="0" borderId="39" xfId="0" applyNumberFormat="1" applyFont="1" applyFill="1" applyBorder="1" applyAlignment="1" applyProtection="1">
      <alignment horizontal="center" vertical="center"/>
      <protection locked="0"/>
    </xf>
    <xf numFmtId="1" fontId="5" fillId="0" borderId="40" xfId="0" applyNumberFormat="1" applyFont="1" applyFill="1" applyBorder="1" applyAlignment="1" applyProtection="1">
      <alignment horizontal="center" vertical="center"/>
      <protection locked="0"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6" fillId="0" borderId="41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 applyProtection="1">
      <alignment horizontal="left" vertical="center"/>
      <protection locked="0"/>
    </xf>
    <xf numFmtId="1" fontId="16" fillId="0" borderId="17" xfId="0" applyNumberFormat="1" applyFont="1" applyFill="1" applyBorder="1" applyAlignment="1" applyProtection="1">
      <alignment horizontal="left" vertical="center"/>
      <protection locked="0"/>
    </xf>
    <xf numFmtId="1" fontId="16" fillId="0" borderId="20" xfId="0" applyNumberFormat="1" applyFont="1" applyFill="1" applyBorder="1" applyAlignment="1" applyProtection="1">
      <alignment horizontal="left" vertical="center"/>
      <protection locked="0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" fontId="5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46</xdr:row>
      <xdr:rowOff>189229</xdr:rowOff>
    </xdr:from>
    <xdr:to>
      <xdr:col>4</xdr:col>
      <xdr:colOff>4265387</xdr:colOff>
      <xdr:row>55</xdr:row>
      <xdr:rowOff>60935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ACB60EDE-FBE1-4F14-926D-4A2DA84D1903}"/>
            </a:ext>
          </a:extLst>
        </xdr:cNvPr>
        <xdr:cNvSpPr txBox="1">
          <a:spLocks noChangeArrowheads="1"/>
        </xdr:cNvSpPr>
      </xdr:nvSpPr>
      <xdr:spPr bwMode="auto">
        <a:xfrm>
          <a:off x="1064895" y="26468704"/>
          <a:ext cx="5114972" cy="19386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lnSpc>
              <a:spcPts val="1300"/>
            </a:lnSpc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OBS.:</a:t>
          </a:r>
        </a:p>
        <a:p>
          <a:pPr algn="l" rtl="0">
            <a:lnSpc>
              <a:spcPts val="1300"/>
            </a:lnSpc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PLANILHA DE QUANTITATIVO DE MATERIAIS E PREÇOS ORIENTATIVOS.    </a:t>
          </a:r>
        </a:p>
        <a:p>
          <a:pPr algn="l" rtl="0">
            <a:lnSpc>
              <a:spcPts val="1300"/>
            </a:lnSpc>
            <a:defRPr sz="1000"/>
          </a:pPr>
          <a:endParaRPr lang="pt-B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 PROPONENTE DEVERÁ VISTORIAR O LOCAL E EFETUAR SEU PRÓPRIO  LEVANTAMENTO DE MATERIAiS E PREÇOS</a:t>
          </a:r>
        </a:p>
        <a:p>
          <a:pPr algn="l" rtl="0">
            <a:lnSpc>
              <a:spcPts val="1300"/>
            </a:lnSpc>
            <a:defRPr sz="1000"/>
          </a:pPr>
          <a:endParaRPr lang="pt-B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EVENTUAIS DIVERGENCIAS ENTRE ESTE ORÇAMENTO ORIENTATIVO E O ORÇAMENTO DO PROPONENTE NÃO SERÃO ACEITOS PARA ACRÉSCIMO DE SERVIÇOS.</a:t>
          </a:r>
        </a:p>
        <a:p>
          <a:pPr algn="l" rtl="0">
            <a:lnSpc>
              <a:spcPts val="1000"/>
            </a:lnSpc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98"/>
  <sheetViews>
    <sheetView tabSelected="1" zoomScale="75" zoomScaleNormal="75" zoomScaleSheetLayoutView="80" workbookViewId="0">
      <selection activeCell="G42" sqref="G42"/>
    </sheetView>
  </sheetViews>
  <sheetFormatPr defaultRowHeight="18"/>
  <cols>
    <col min="1" max="1" width="15" style="1" customWidth="1"/>
    <col min="2" max="2" width="2.28515625" style="2" customWidth="1"/>
    <col min="3" max="3" width="5.140625" style="3" customWidth="1"/>
    <col min="4" max="4" width="12.7109375" style="4" customWidth="1"/>
    <col min="5" max="5" width="80.7109375" style="5" customWidth="1"/>
    <col min="6" max="6" width="10.7109375" style="5" customWidth="1"/>
    <col min="7" max="7" width="20.7109375" style="6" customWidth="1"/>
    <col min="8" max="10" width="13.7109375" style="6" customWidth="1"/>
    <col min="11" max="11" width="13.7109375" style="7" customWidth="1"/>
    <col min="12" max="12" width="13.7109375" style="8" customWidth="1"/>
    <col min="13" max="13" width="18.7109375" style="9" customWidth="1"/>
    <col min="14" max="14" width="3.42578125" style="9" customWidth="1"/>
    <col min="15" max="15" width="13.5703125" style="10" customWidth="1"/>
    <col min="16" max="16" width="12.140625" style="10" customWidth="1"/>
    <col min="17" max="17" width="9.28515625" style="10" customWidth="1"/>
    <col min="18" max="18" width="12.140625" style="10" customWidth="1"/>
    <col min="19" max="16384" width="9.140625" style="10"/>
  </cols>
  <sheetData>
    <row r="1" spans="1:162" ht="18.75" thickBot="1"/>
    <row r="2" spans="1:162" s="101" customFormat="1" ht="27.75">
      <c r="A2" s="185" t="s">
        <v>35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/>
      <c r="N2" s="99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spans="1:162" s="101" customFormat="1" ht="21" thickBot="1">
      <c r="A3" s="188" t="s">
        <v>36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  <c r="N3" s="102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</row>
    <row r="4" spans="1:162" s="101" customFormat="1" ht="21" thickBot="1">
      <c r="A4" s="192" t="s">
        <v>21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4"/>
      <c r="N4" s="102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</row>
    <row r="5" spans="1:162" s="11" customFormat="1" ht="15.75">
      <c r="A5" s="88" t="s">
        <v>13</v>
      </c>
      <c r="B5" s="88"/>
      <c r="C5" s="191" t="s">
        <v>14</v>
      </c>
      <c r="D5" s="191"/>
      <c r="E5" s="191"/>
      <c r="F5" s="163" t="s">
        <v>15</v>
      </c>
      <c r="G5" s="12" t="s">
        <v>16</v>
      </c>
      <c r="H5" s="195" t="s">
        <v>17</v>
      </c>
      <c r="I5" s="195"/>
      <c r="J5" s="195"/>
      <c r="K5" s="195"/>
      <c r="L5" s="195"/>
      <c r="M5" s="89" t="s">
        <v>18</v>
      </c>
      <c r="N5" s="89"/>
    </row>
    <row r="6" spans="1:162" s="11" customFormat="1" ht="15.75">
      <c r="A6" s="88"/>
      <c r="B6" s="88"/>
      <c r="C6" s="160"/>
      <c r="D6" s="160"/>
      <c r="E6" s="160"/>
      <c r="F6" s="164"/>
      <c r="G6" s="12"/>
      <c r="H6" s="196" t="s">
        <v>31</v>
      </c>
      <c r="I6" s="196"/>
      <c r="J6" s="196" t="s">
        <v>19</v>
      </c>
      <c r="K6" s="196"/>
      <c r="L6" s="196"/>
      <c r="M6" s="89"/>
      <c r="N6" s="89"/>
    </row>
    <row r="7" spans="1:162" s="11" customFormat="1" ht="16.5" thickBot="1">
      <c r="A7" s="88"/>
      <c r="B7" s="88"/>
      <c r="C7" s="90"/>
      <c r="D7" s="90"/>
      <c r="E7" s="90"/>
      <c r="F7" s="165"/>
      <c r="G7" s="91"/>
      <c r="H7" s="166" t="s">
        <v>32</v>
      </c>
      <c r="I7" s="166" t="s">
        <v>33</v>
      </c>
      <c r="J7" s="166" t="s">
        <v>32</v>
      </c>
      <c r="K7" s="166" t="s">
        <v>33</v>
      </c>
      <c r="L7" s="166" t="s">
        <v>34</v>
      </c>
      <c r="M7" s="92"/>
      <c r="N7" s="89"/>
    </row>
    <row r="8" spans="1:162" s="11" customFormat="1" ht="18.75" thickBot="1">
      <c r="A8" s="93" t="s">
        <v>28</v>
      </c>
      <c r="B8" s="94"/>
      <c r="C8" s="95" t="s">
        <v>37</v>
      </c>
      <c r="D8" s="27"/>
      <c r="E8" s="96"/>
      <c r="F8" s="28" t="s">
        <v>12</v>
      </c>
      <c r="G8" s="13"/>
      <c r="H8" s="13"/>
      <c r="I8" s="13"/>
      <c r="J8" s="13"/>
      <c r="K8" s="48"/>
      <c r="L8" s="48"/>
      <c r="M8" s="32">
        <f>SUM(L9:L12)</f>
        <v>29319.975999999999</v>
      </c>
      <c r="N8" s="37"/>
    </row>
    <row r="9" spans="1:162" s="16" customFormat="1" ht="33" customHeight="1">
      <c r="A9" s="173" t="s">
        <v>39</v>
      </c>
      <c r="B9" s="14"/>
      <c r="C9" s="97">
        <v>1</v>
      </c>
      <c r="D9" s="182" t="s">
        <v>38</v>
      </c>
      <c r="E9" s="182"/>
      <c r="F9" s="98" t="s">
        <v>20</v>
      </c>
      <c r="G9" s="17">
        <v>400</v>
      </c>
      <c r="H9" s="17">
        <v>15.88</v>
      </c>
      <c r="I9" s="17">
        <v>26.89</v>
      </c>
      <c r="J9" s="17">
        <f>G9*H9</f>
        <v>6352</v>
      </c>
      <c r="K9" s="18">
        <f>G9*I9</f>
        <v>10756</v>
      </c>
      <c r="L9" s="178">
        <f>J9+K9</f>
        <v>17108</v>
      </c>
      <c r="M9" s="12"/>
    </row>
    <row r="10" spans="1:162" s="16" customFormat="1" ht="33" customHeight="1">
      <c r="A10" s="173" t="s">
        <v>12</v>
      </c>
      <c r="B10" s="14"/>
      <c r="C10" s="97">
        <v>2</v>
      </c>
      <c r="D10" s="182" t="s">
        <v>79</v>
      </c>
      <c r="E10" s="182"/>
      <c r="F10" s="98" t="s">
        <v>80</v>
      </c>
      <c r="G10" s="17">
        <v>1</v>
      </c>
      <c r="H10" s="17">
        <v>42.83</v>
      </c>
      <c r="I10" s="17">
        <v>161.07599999999999</v>
      </c>
      <c r="J10" s="17">
        <f>G10*H10</f>
        <v>42.83</v>
      </c>
      <c r="K10" s="18">
        <f>G10*I10</f>
        <v>161.07599999999999</v>
      </c>
      <c r="L10" s="179">
        <f>J10+K10</f>
        <v>203.90600000000001</v>
      </c>
      <c r="M10" s="12"/>
    </row>
    <row r="11" spans="1:162" s="16" customFormat="1" ht="33" customHeight="1">
      <c r="A11" s="173" t="s">
        <v>12</v>
      </c>
      <c r="B11" s="14"/>
      <c r="C11" s="97">
        <v>3</v>
      </c>
      <c r="D11" s="182" t="s">
        <v>84</v>
      </c>
      <c r="E11" s="182"/>
      <c r="F11" s="98" t="s">
        <v>80</v>
      </c>
      <c r="G11" s="17">
        <v>1</v>
      </c>
      <c r="H11" s="17">
        <v>0</v>
      </c>
      <c r="I11" s="17">
        <v>214.82</v>
      </c>
      <c r="J11" s="17">
        <f>G11*H11</f>
        <v>0</v>
      </c>
      <c r="K11" s="18">
        <f>G11*I11</f>
        <v>214.82</v>
      </c>
      <c r="L11" s="179">
        <f>J11+K11</f>
        <v>214.82</v>
      </c>
      <c r="M11" s="12"/>
    </row>
    <row r="12" spans="1:162" s="16" customFormat="1" ht="33" customHeight="1">
      <c r="A12" s="180">
        <v>99268</v>
      </c>
      <c r="B12" s="14"/>
      <c r="C12" s="97">
        <v>4</v>
      </c>
      <c r="D12" s="182" t="s">
        <v>85</v>
      </c>
      <c r="E12" s="182"/>
      <c r="F12" s="98" t="s">
        <v>86</v>
      </c>
      <c r="G12" s="17">
        <v>175</v>
      </c>
      <c r="H12" s="17">
        <v>0</v>
      </c>
      <c r="I12" s="17">
        <v>67.39</v>
      </c>
      <c r="J12" s="17">
        <f>G12*H12</f>
        <v>0</v>
      </c>
      <c r="K12" s="18">
        <f>G12*I12</f>
        <v>11793.25</v>
      </c>
      <c r="L12" s="179">
        <f>J12+K12</f>
        <v>11793.25</v>
      </c>
      <c r="M12" s="12"/>
    </row>
    <row r="13" spans="1:162" s="16" customFormat="1" ht="16.5" thickBot="1">
      <c r="A13" s="14"/>
      <c r="B13" s="14"/>
      <c r="C13" s="38"/>
      <c r="D13" s="35"/>
      <c r="E13" s="35"/>
      <c r="F13" s="44"/>
      <c r="G13" s="31"/>
      <c r="H13" s="31"/>
      <c r="I13" s="31"/>
      <c r="J13" s="31"/>
      <c r="K13" s="15"/>
      <c r="L13" s="168"/>
      <c r="M13" s="12"/>
    </row>
    <row r="14" spans="1:162" s="11" customFormat="1" ht="18.75" thickBot="1">
      <c r="A14" s="93" t="s">
        <v>29</v>
      </c>
      <c r="B14" s="94"/>
      <c r="C14" s="197" t="s">
        <v>45</v>
      </c>
      <c r="D14" s="197"/>
      <c r="E14" s="197"/>
      <c r="F14" s="28"/>
      <c r="G14" s="13"/>
      <c r="H14" s="13"/>
      <c r="I14" s="13"/>
      <c r="J14" s="13"/>
      <c r="K14" s="30"/>
      <c r="L14" s="30"/>
      <c r="M14" s="32">
        <f>SUM(L15:L16)</f>
        <v>726.17499999999995</v>
      </c>
      <c r="N14" s="37"/>
    </row>
    <row r="15" spans="1:162" s="158" customFormat="1" ht="33" customHeight="1">
      <c r="A15" s="173" t="s">
        <v>47</v>
      </c>
      <c r="B15" s="14"/>
      <c r="C15" s="97">
        <v>1</v>
      </c>
      <c r="D15" s="182" t="s">
        <v>46</v>
      </c>
      <c r="E15" s="182"/>
      <c r="F15" s="155" t="s">
        <v>24</v>
      </c>
      <c r="G15" s="156">
        <v>17</v>
      </c>
      <c r="H15" s="156">
        <v>0</v>
      </c>
      <c r="I15" s="156">
        <v>28.24</v>
      </c>
      <c r="J15" s="17">
        <f>G15*H15</f>
        <v>0</v>
      </c>
      <c r="K15" s="18">
        <f>G15*I15</f>
        <v>480.08</v>
      </c>
      <c r="L15" s="170">
        <f>J15+K15</f>
        <v>480.08</v>
      </c>
      <c r="M15" s="157" t="s">
        <v>12</v>
      </c>
    </row>
    <row r="16" spans="1:162" s="16" customFormat="1" ht="33" customHeight="1">
      <c r="A16" s="173" t="s">
        <v>49</v>
      </c>
      <c r="B16" s="14"/>
      <c r="C16" s="97">
        <v>2</v>
      </c>
      <c r="D16" s="182" t="s">
        <v>48</v>
      </c>
      <c r="E16" s="182"/>
      <c r="F16" s="19" t="s">
        <v>24</v>
      </c>
      <c r="G16" s="17">
        <v>8.3000000000000007</v>
      </c>
      <c r="H16" s="17">
        <v>0</v>
      </c>
      <c r="I16" s="17">
        <v>29.65</v>
      </c>
      <c r="J16" s="17">
        <f>G16*H16</f>
        <v>0</v>
      </c>
      <c r="K16" s="18">
        <f>G16*I16</f>
        <v>246.095</v>
      </c>
      <c r="L16" s="33">
        <f>J16+K16</f>
        <v>246.095</v>
      </c>
      <c r="M16" s="12" t="s">
        <v>12</v>
      </c>
    </row>
    <row r="17" spans="1:14" s="16" customFormat="1" ht="16.5" thickBot="1">
      <c r="A17" s="14"/>
      <c r="B17" s="14"/>
      <c r="C17" s="154"/>
      <c r="D17" s="35"/>
      <c r="E17" s="35"/>
      <c r="F17" s="44"/>
      <c r="G17" s="15"/>
      <c r="H17" s="15"/>
      <c r="I17" s="15"/>
      <c r="J17" s="15"/>
      <c r="K17" s="15"/>
      <c r="L17" s="15"/>
      <c r="M17" s="12"/>
    </row>
    <row r="18" spans="1:14" s="11" customFormat="1" ht="18.75" thickBot="1">
      <c r="A18" s="93" t="s">
        <v>30</v>
      </c>
      <c r="B18" s="94"/>
      <c r="C18" s="197" t="s">
        <v>75</v>
      </c>
      <c r="D18" s="197"/>
      <c r="E18" s="197"/>
      <c r="F18" s="28"/>
      <c r="G18" s="13"/>
      <c r="H18" s="13"/>
      <c r="I18" s="13"/>
      <c r="J18" s="13"/>
      <c r="K18" s="30"/>
      <c r="L18" s="30"/>
      <c r="M18" s="32">
        <f>SUM(L19:L23)</f>
        <v>20465.005500000003</v>
      </c>
      <c r="N18" s="37"/>
    </row>
    <row r="19" spans="1:14" s="16" customFormat="1" ht="46.5" customHeight="1">
      <c r="A19" s="173" t="s">
        <v>44</v>
      </c>
      <c r="B19" s="14"/>
      <c r="C19" s="97">
        <v>1</v>
      </c>
      <c r="D19" s="182" t="s">
        <v>43</v>
      </c>
      <c r="E19" s="182"/>
      <c r="F19" s="19" t="s">
        <v>24</v>
      </c>
      <c r="G19" s="17">
        <v>45.84</v>
      </c>
      <c r="H19" s="17">
        <v>0</v>
      </c>
      <c r="I19" s="159">
        <v>275.64999999999998</v>
      </c>
      <c r="J19" s="17">
        <f>G19*H19</f>
        <v>0</v>
      </c>
      <c r="K19" s="18">
        <f>G19*I19</f>
        <v>12635.796</v>
      </c>
      <c r="L19" s="33">
        <f>J19+K19</f>
        <v>12635.796</v>
      </c>
      <c r="M19" s="12"/>
    </row>
    <row r="20" spans="1:14" s="16" customFormat="1" ht="24.95" customHeight="1">
      <c r="A20" s="173" t="s">
        <v>12</v>
      </c>
      <c r="B20" s="14"/>
      <c r="C20" s="97">
        <v>2</v>
      </c>
      <c r="D20" s="182" t="s">
        <v>76</v>
      </c>
      <c r="E20" s="182"/>
      <c r="F20" s="19" t="s">
        <v>77</v>
      </c>
      <c r="G20" s="17">
        <v>95.45</v>
      </c>
      <c r="H20" s="17">
        <v>0</v>
      </c>
      <c r="I20" s="159">
        <v>29.62</v>
      </c>
      <c r="J20" s="17">
        <f>G20*H20</f>
        <v>0</v>
      </c>
      <c r="K20" s="18">
        <f>G20*I20</f>
        <v>2827.2290000000003</v>
      </c>
      <c r="L20" s="33">
        <f>J20+K20</f>
        <v>2827.2290000000003</v>
      </c>
      <c r="M20" s="12"/>
    </row>
    <row r="21" spans="1:14" s="16" customFormat="1" ht="24.95" customHeight="1">
      <c r="A21" s="173" t="s">
        <v>12</v>
      </c>
      <c r="B21" s="14"/>
      <c r="C21" s="97">
        <v>3</v>
      </c>
      <c r="D21" s="182" t="s">
        <v>78</v>
      </c>
      <c r="E21" s="182"/>
      <c r="F21" s="19" t="s">
        <v>77</v>
      </c>
      <c r="G21" s="17">
        <v>95.45</v>
      </c>
      <c r="H21" s="17">
        <v>0</v>
      </c>
      <c r="I21" s="159">
        <v>27.09</v>
      </c>
      <c r="J21" s="17">
        <f>G21*H21</f>
        <v>0</v>
      </c>
      <c r="K21" s="18">
        <f>G21*I21</f>
        <v>2585.7404999999999</v>
      </c>
      <c r="L21" s="33">
        <f>J21+K21</f>
        <v>2585.7404999999999</v>
      </c>
      <c r="M21" s="12"/>
    </row>
    <row r="22" spans="1:14" s="16" customFormat="1" ht="24.95" customHeight="1">
      <c r="A22" s="173" t="s">
        <v>12</v>
      </c>
      <c r="B22" s="14"/>
      <c r="C22" s="97">
        <v>4</v>
      </c>
      <c r="D22" s="182" t="s">
        <v>81</v>
      </c>
      <c r="E22" s="182"/>
      <c r="F22" s="19" t="s">
        <v>80</v>
      </c>
      <c r="G22" s="17">
        <v>10</v>
      </c>
      <c r="H22" s="17">
        <v>0</v>
      </c>
      <c r="I22" s="159">
        <v>230</v>
      </c>
      <c r="J22" s="17">
        <f>G22*H22</f>
        <v>0</v>
      </c>
      <c r="K22" s="18">
        <f>G22*I22</f>
        <v>2300</v>
      </c>
      <c r="L22" s="33">
        <f>J22+K22</f>
        <v>2300</v>
      </c>
      <c r="M22" s="12"/>
    </row>
    <row r="23" spans="1:14" s="16" customFormat="1" ht="24.95" customHeight="1">
      <c r="A23" s="173" t="s">
        <v>12</v>
      </c>
      <c r="B23" s="14"/>
      <c r="C23" s="97">
        <v>4</v>
      </c>
      <c r="D23" s="182" t="s">
        <v>82</v>
      </c>
      <c r="E23" s="182"/>
      <c r="F23" s="19" t="s">
        <v>80</v>
      </c>
      <c r="G23" s="17">
        <v>2</v>
      </c>
      <c r="H23" s="17">
        <v>0</v>
      </c>
      <c r="I23" s="159">
        <v>58.12</v>
      </c>
      <c r="J23" s="17">
        <f>G23*H23</f>
        <v>0</v>
      </c>
      <c r="K23" s="18">
        <f>G23*I23</f>
        <v>116.24</v>
      </c>
      <c r="L23" s="33">
        <f>J23+K23</f>
        <v>116.24</v>
      </c>
      <c r="M23" s="12"/>
    </row>
    <row r="24" spans="1:14" s="16" customFormat="1" ht="16.5" thickBot="1">
      <c r="A24" s="14"/>
      <c r="B24" s="14"/>
      <c r="C24" s="44"/>
      <c r="D24" s="38"/>
      <c r="E24" s="153"/>
      <c r="F24" s="44"/>
      <c r="G24" s="31"/>
      <c r="H24" s="31"/>
      <c r="I24" s="31"/>
      <c r="J24" s="31"/>
      <c r="K24" s="15"/>
      <c r="L24" s="15"/>
      <c r="M24" s="12"/>
    </row>
    <row r="25" spans="1:14" s="16" customFormat="1" ht="16.5" thickBot="1">
      <c r="A25" s="25" t="s">
        <v>25</v>
      </c>
      <c r="B25" s="20"/>
      <c r="C25" s="21" t="s">
        <v>50</v>
      </c>
      <c r="D25" s="21"/>
      <c r="E25" s="21"/>
      <c r="F25" s="22"/>
      <c r="G25" s="13"/>
      <c r="H25" s="13"/>
      <c r="I25" s="13"/>
      <c r="J25" s="13"/>
      <c r="K25" s="23"/>
      <c r="L25" s="169"/>
      <c r="M25" s="24">
        <f>SUM(L26:L31)</f>
        <v>31092.388999999996</v>
      </c>
    </row>
    <row r="26" spans="1:14" s="16" customFormat="1" ht="48.75" customHeight="1">
      <c r="A26" s="173" t="s">
        <v>52</v>
      </c>
      <c r="B26" s="14"/>
      <c r="C26" s="97">
        <v>1</v>
      </c>
      <c r="D26" s="182" t="s">
        <v>51</v>
      </c>
      <c r="E26" s="182"/>
      <c r="F26" s="19" t="s">
        <v>53</v>
      </c>
      <c r="G26" s="17">
        <v>621.6</v>
      </c>
      <c r="H26" s="17">
        <v>2.16</v>
      </c>
      <c r="I26" s="17">
        <v>0</v>
      </c>
      <c r="J26" s="17">
        <f t="shared" ref="J26:J31" si="0">G26*H26</f>
        <v>1342.6560000000002</v>
      </c>
      <c r="K26" s="18">
        <f t="shared" ref="K26:K31" si="1">G26*I26</f>
        <v>0</v>
      </c>
      <c r="L26" s="174">
        <f t="shared" ref="L26:L31" si="2">J26+K26</f>
        <v>1342.6560000000002</v>
      </c>
      <c r="M26" s="12" t="s">
        <v>12</v>
      </c>
    </row>
    <row r="27" spans="1:14" s="16" customFormat="1" ht="48.75" customHeight="1">
      <c r="A27" s="173" t="s">
        <v>55</v>
      </c>
      <c r="B27" s="14"/>
      <c r="C27" s="97">
        <v>2</v>
      </c>
      <c r="D27" s="182" t="s">
        <v>54</v>
      </c>
      <c r="E27" s="182"/>
      <c r="F27" s="19" t="s">
        <v>53</v>
      </c>
      <c r="G27" s="17">
        <v>257.58</v>
      </c>
      <c r="H27" s="17">
        <v>2.12</v>
      </c>
      <c r="I27" s="17">
        <v>0</v>
      </c>
      <c r="J27" s="17">
        <f t="shared" si="0"/>
        <v>546.06960000000004</v>
      </c>
      <c r="K27" s="18">
        <f t="shared" si="1"/>
        <v>0</v>
      </c>
      <c r="L27" s="176">
        <f t="shared" si="2"/>
        <v>546.06960000000004</v>
      </c>
      <c r="M27" s="12"/>
    </row>
    <row r="28" spans="1:14" s="16" customFormat="1" ht="48.75" customHeight="1">
      <c r="A28" s="173" t="s">
        <v>56</v>
      </c>
      <c r="B28" s="14"/>
      <c r="C28" s="97">
        <v>3</v>
      </c>
      <c r="D28" s="182" t="s">
        <v>57</v>
      </c>
      <c r="E28" s="182"/>
      <c r="F28" s="19" t="s">
        <v>53</v>
      </c>
      <c r="G28" s="17">
        <v>1165.8</v>
      </c>
      <c r="H28" s="17">
        <v>2.06</v>
      </c>
      <c r="I28" s="17">
        <v>0</v>
      </c>
      <c r="J28" s="17">
        <f t="shared" si="0"/>
        <v>2401.5479999999998</v>
      </c>
      <c r="K28" s="18">
        <f t="shared" si="1"/>
        <v>0</v>
      </c>
      <c r="L28" s="175">
        <f t="shared" si="2"/>
        <v>2401.5479999999998</v>
      </c>
      <c r="M28" s="12"/>
    </row>
    <row r="29" spans="1:14" s="16" customFormat="1" ht="31.5" customHeight="1">
      <c r="A29" s="173" t="s">
        <v>59</v>
      </c>
      <c r="B29" s="14"/>
      <c r="C29" s="97">
        <v>4</v>
      </c>
      <c r="D29" s="183" t="s">
        <v>58</v>
      </c>
      <c r="E29" s="184"/>
      <c r="F29" s="19" t="s">
        <v>53</v>
      </c>
      <c r="G29" s="17">
        <f>SUM(G26:G28)</f>
        <v>2044.98</v>
      </c>
      <c r="H29" s="17">
        <v>0</v>
      </c>
      <c r="I29" s="17">
        <v>3.53</v>
      </c>
      <c r="J29" s="17">
        <f t="shared" si="0"/>
        <v>0</v>
      </c>
      <c r="K29" s="18">
        <f t="shared" si="1"/>
        <v>7218.7793999999994</v>
      </c>
      <c r="L29" s="175">
        <f t="shared" si="2"/>
        <v>7218.7793999999994</v>
      </c>
      <c r="M29" s="12"/>
    </row>
    <row r="30" spans="1:14" s="16" customFormat="1" ht="63" customHeight="1">
      <c r="A30" s="173" t="s">
        <v>61</v>
      </c>
      <c r="B30" s="14"/>
      <c r="C30" s="97">
        <v>5</v>
      </c>
      <c r="D30" s="183" t="s">
        <v>60</v>
      </c>
      <c r="E30" s="184"/>
      <c r="F30" s="19" t="s">
        <v>20</v>
      </c>
      <c r="G30" s="17">
        <v>262.76</v>
      </c>
      <c r="H30" s="17">
        <v>6.24</v>
      </c>
      <c r="I30" s="17">
        <v>33.619999999999997</v>
      </c>
      <c r="J30" s="17">
        <f t="shared" si="0"/>
        <v>1639.6224</v>
      </c>
      <c r="K30" s="18">
        <f t="shared" si="1"/>
        <v>8833.9911999999986</v>
      </c>
      <c r="L30" s="175">
        <f t="shared" si="2"/>
        <v>10473.613599999999</v>
      </c>
      <c r="M30" s="12"/>
    </row>
    <row r="31" spans="1:14" s="16" customFormat="1" ht="48.75" customHeight="1">
      <c r="A31" s="173" t="s">
        <v>63</v>
      </c>
      <c r="B31" s="14"/>
      <c r="C31" s="97">
        <v>6</v>
      </c>
      <c r="D31" s="182" t="s">
        <v>62</v>
      </c>
      <c r="E31" s="182"/>
      <c r="F31" s="19" t="s">
        <v>24</v>
      </c>
      <c r="G31" s="17">
        <v>24.11</v>
      </c>
      <c r="H31" s="17">
        <v>312.66000000000003</v>
      </c>
      <c r="I31" s="17">
        <v>65.180000000000007</v>
      </c>
      <c r="J31" s="17">
        <f t="shared" si="0"/>
        <v>7538.2326000000003</v>
      </c>
      <c r="K31" s="18">
        <f t="shared" si="1"/>
        <v>1571.4898000000001</v>
      </c>
      <c r="L31" s="175">
        <f t="shared" si="2"/>
        <v>9109.7224000000006</v>
      </c>
      <c r="M31" s="12"/>
    </row>
    <row r="32" spans="1:14" s="16" customFormat="1" ht="16.5" thickBot="1">
      <c r="A32" s="14"/>
      <c r="B32" s="14"/>
      <c r="C32" s="44"/>
      <c r="D32" s="38"/>
      <c r="E32" s="153"/>
      <c r="F32" s="44"/>
      <c r="G32" s="31"/>
      <c r="H32" s="31"/>
      <c r="I32" s="31"/>
      <c r="J32" s="31"/>
      <c r="K32" s="15"/>
      <c r="L32" s="15"/>
      <c r="M32" s="12"/>
    </row>
    <row r="33" spans="1:15" s="16" customFormat="1" ht="16.5" thickBot="1">
      <c r="A33" s="25" t="s">
        <v>26</v>
      </c>
      <c r="B33" s="20"/>
      <c r="C33" s="21" t="s">
        <v>64</v>
      </c>
      <c r="D33" s="21"/>
      <c r="E33" s="21"/>
      <c r="F33" s="22"/>
      <c r="G33" s="13"/>
      <c r="H33" s="13"/>
      <c r="I33" s="13"/>
      <c r="J33" s="13"/>
      <c r="K33" s="23"/>
      <c r="L33" s="169"/>
      <c r="M33" s="24">
        <f>SUM(L34:L34)</f>
        <v>14722.135999999999</v>
      </c>
      <c r="O33" s="171" t="s">
        <v>12</v>
      </c>
    </row>
    <row r="34" spans="1:15" s="16" customFormat="1" ht="43.5" customHeight="1">
      <c r="A34" s="173" t="s">
        <v>66</v>
      </c>
      <c r="B34" s="14"/>
      <c r="C34" s="97">
        <v>1</v>
      </c>
      <c r="D34" s="182" t="s">
        <v>65</v>
      </c>
      <c r="E34" s="182"/>
      <c r="F34" s="19" t="s">
        <v>20</v>
      </c>
      <c r="G34" s="17">
        <v>194.48</v>
      </c>
      <c r="H34" s="17">
        <v>37.090000000000003</v>
      </c>
      <c r="I34" s="17">
        <v>38.61</v>
      </c>
      <c r="J34" s="17">
        <f>G34*H34</f>
        <v>7213.2632000000003</v>
      </c>
      <c r="K34" s="18">
        <f>G34*I34</f>
        <v>7508.8727999999992</v>
      </c>
      <c r="L34" s="167">
        <f>J34+K34</f>
        <v>14722.135999999999</v>
      </c>
      <c r="M34" s="12" t="s">
        <v>12</v>
      </c>
    </row>
    <row r="35" spans="1:15" s="16" customFormat="1" ht="16.5" thickBot="1">
      <c r="A35" s="14"/>
      <c r="B35" s="14"/>
      <c r="C35" s="38"/>
      <c r="D35" s="39"/>
      <c r="E35" s="39"/>
      <c r="F35" s="40"/>
      <c r="G35" s="41"/>
      <c r="H35" s="41"/>
      <c r="I35" s="41"/>
      <c r="J35" s="41"/>
      <c r="K35" s="42"/>
      <c r="L35" s="168"/>
      <c r="M35" s="12" t="s">
        <v>12</v>
      </c>
    </row>
    <row r="36" spans="1:15" s="11" customFormat="1" ht="18.75" thickBot="1">
      <c r="A36" s="25" t="s">
        <v>27</v>
      </c>
      <c r="B36" s="26"/>
      <c r="C36" s="21" t="s">
        <v>40</v>
      </c>
      <c r="D36" s="27"/>
      <c r="E36" s="27"/>
      <c r="F36" s="28"/>
      <c r="G36" s="29"/>
      <c r="H36" s="29"/>
      <c r="I36" s="29"/>
      <c r="J36" s="29"/>
      <c r="K36" s="30"/>
      <c r="L36" s="30"/>
      <c r="M36" s="32">
        <f>SUM(L37:L38)</f>
        <v>12873</v>
      </c>
      <c r="N36" s="37"/>
    </row>
    <row r="37" spans="1:15" s="16" customFormat="1" ht="33" customHeight="1">
      <c r="A37" s="173" t="s">
        <v>41</v>
      </c>
      <c r="B37" s="14"/>
      <c r="C37" s="97">
        <v>1</v>
      </c>
      <c r="D37" s="182" t="s">
        <v>42</v>
      </c>
      <c r="E37" s="182"/>
      <c r="F37" s="19" t="s">
        <v>24</v>
      </c>
      <c r="G37" s="17">
        <v>60</v>
      </c>
      <c r="H37" s="17">
        <v>50</v>
      </c>
      <c r="I37" s="17">
        <v>11.3</v>
      </c>
      <c r="J37" s="17">
        <f>G37*H37</f>
        <v>3000</v>
      </c>
      <c r="K37" s="18">
        <f>G37*I37</f>
        <v>678</v>
      </c>
      <c r="L37" s="178">
        <f>J37+K37</f>
        <v>3678</v>
      </c>
      <c r="M37" s="12"/>
    </row>
    <row r="38" spans="1:15" s="16" customFormat="1" ht="33" customHeight="1">
      <c r="A38" s="173" t="s">
        <v>12</v>
      </c>
      <c r="B38" s="14"/>
      <c r="C38" s="97">
        <v>2</v>
      </c>
      <c r="D38" s="182" t="s">
        <v>83</v>
      </c>
      <c r="E38" s="182"/>
      <c r="F38" s="19" t="s">
        <v>24</v>
      </c>
      <c r="G38" s="17">
        <v>150</v>
      </c>
      <c r="H38" s="17">
        <v>50</v>
      </c>
      <c r="I38" s="17">
        <v>11.3</v>
      </c>
      <c r="J38" s="17">
        <f>G38*H38</f>
        <v>7500</v>
      </c>
      <c r="K38" s="18">
        <f>G38*I38</f>
        <v>1695</v>
      </c>
      <c r="L38" s="179">
        <f>J38+K38</f>
        <v>9195</v>
      </c>
      <c r="M38" s="12"/>
    </row>
    <row r="39" spans="1:15" s="16" customFormat="1" ht="16.5" thickBot="1">
      <c r="A39" s="14"/>
      <c r="B39" s="14"/>
      <c r="C39" s="38"/>
      <c r="D39" s="39"/>
      <c r="E39" s="39"/>
      <c r="F39" s="40"/>
      <c r="G39" s="41"/>
      <c r="H39" s="41"/>
      <c r="I39" s="41"/>
      <c r="J39" s="41"/>
      <c r="K39" s="42"/>
      <c r="L39" s="168"/>
      <c r="M39" s="12" t="s">
        <v>12</v>
      </c>
    </row>
    <row r="40" spans="1:15" s="11" customFormat="1" ht="18.75" thickBot="1">
      <c r="A40" s="25" t="s">
        <v>70</v>
      </c>
      <c r="B40" s="26"/>
      <c r="C40" s="21" t="s">
        <v>67</v>
      </c>
      <c r="D40" s="172"/>
      <c r="E40" s="172"/>
      <c r="F40" s="28"/>
      <c r="G40" s="29"/>
      <c r="H40" s="29"/>
      <c r="I40" s="29"/>
      <c r="J40" s="29"/>
      <c r="K40" s="30"/>
      <c r="L40" s="30"/>
      <c r="M40" s="32">
        <f>SUM(L41:L42)</f>
        <v>19435</v>
      </c>
      <c r="N40" s="37"/>
    </row>
    <row r="41" spans="1:15" s="16" customFormat="1" ht="33" customHeight="1">
      <c r="A41" s="173"/>
      <c r="B41" s="14"/>
      <c r="C41" s="97">
        <v>1</v>
      </c>
      <c r="D41" s="182" t="s">
        <v>72</v>
      </c>
      <c r="E41" s="182"/>
      <c r="F41" s="19" t="s">
        <v>20</v>
      </c>
      <c r="G41" s="17">
        <v>460</v>
      </c>
      <c r="H41" s="17">
        <f>2.56+1.85+5.19</f>
        <v>9.6000000000000014</v>
      </c>
      <c r="I41" s="17">
        <v>2.88</v>
      </c>
      <c r="J41" s="17">
        <f>G41*H41</f>
        <v>4416.0000000000009</v>
      </c>
      <c r="K41" s="18">
        <f>G41*I41</f>
        <v>1324.8</v>
      </c>
      <c r="L41" s="178">
        <f>J41+K41</f>
        <v>5740.8000000000011</v>
      </c>
      <c r="M41" s="12"/>
    </row>
    <row r="42" spans="1:15" s="16" customFormat="1" ht="33" customHeight="1">
      <c r="A42" s="173"/>
      <c r="B42" s="14"/>
      <c r="C42" s="97">
        <v>2</v>
      </c>
      <c r="D42" s="182" t="s">
        <v>73</v>
      </c>
      <c r="E42" s="182"/>
      <c r="F42" s="19" t="s">
        <v>20</v>
      </c>
      <c r="G42" s="17">
        <v>460</v>
      </c>
      <c r="H42" s="17">
        <v>23.04</v>
      </c>
      <c r="I42" s="17">
        <v>6.73</v>
      </c>
      <c r="J42" s="17">
        <f>G42*H42</f>
        <v>10598.4</v>
      </c>
      <c r="K42" s="18">
        <f>G42*I42</f>
        <v>3095.8</v>
      </c>
      <c r="L42" s="179">
        <f>J42+K42</f>
        <v>13694.2</v>
      </c>
      <c r="M42" s="12"/>
    </row>
    <row r="43" spans="1:15" s="16" customFormat="1" ht="16.5" thickBot="1">
      <c r="A43" s="14"/>
      <c r="B43" s="14"/>
      <c r="C43" s="38"/>
      <c r="D43" s="39"/>
      <c r="E43" s="39"/>
      <c r="F43" s="40"/>
      <c r="G43" s="41"/>
      <c r="H43" s="41"/>
      <c r="I43" s="41"/>
      <c r="J43" s="41"/>
      <c r="K43" s="42"/>
      <c r="L43" s="168"/>
      <c r="M43" s="12" t="s">
        <v>12</v>
      </c>
    </row>
    <row r="44" spans="1:15" s="11" customFormat="1" ht="18.75" thickBot="1">
      <c r="A44" s="25" t="s">
        <v>68</v>
      </c>
      <c r="B44" s="26"/>
      <c r="C44" s="21" t="s">
        <v>69</v>
      </c>
      <c r="D44" s="172"/>
      <c r="E44" s="172"/>
      <c r="F44" s="28"/>
      <c r="G44" s="29"/>
      <c r="H44" s="29"/>
      <c r="I44" s="29"/>
      <c r="J44" s="29"/>
      <c r="K44" s="30"/>
      <c r="L44" s="30"/>
      <c r="M44" s="32">
        <f>SUM(L45:L45)</f>
        <v>2667</v>
      </c>
      <c r="N44" s="37"/>
    </row>
    <row r="45" spans="1:15" s="16" customFormat="1" ht="33" customHeight="1">
      <c r="A45" s="173"/>
      <c r="B45" s="14"/>
      <c r="C45" s="97">
        <v>1</v>
      </c>
      <c r="D45" s="182" t="s">
        <v>74</v>
      </c>
      <c r="E45" s="182"/>
      <c r="F45" s="19" t="s">
        <v>71</v>
      </c>
      <c r="G45" s="17">
        <v>210</v>
      </c>
      <c r="H45" s="17">
        <v>0</v>
      </c>
      <c r="I45" s="17">
        <v>12.7</v>
      </c>
      <c r="J45" s="17">
        <f>G45*H45</f>
        <v>0</v>
      </c>
      <c r="K45" s="18">
        <f>G45*I45</f>
        <v>2667</v>
      </c>
      <c r="L45" s="170">
        <f>J45+K45</f>
        <v>2667</v>
      </c>
      <c r="M45" s="12"/>
    </row>
    <row r="46" spans="1:15" s="16" customFormat="1" ht="16.5" thickBot="1">
      <c r="A46" s="14"/>
      <c r="B46" s="14"/>
      <c r="C46" s="34"/>
      <c r="D46" s="35"/>
      <c r="E46" s="35"/>
      <c r="F46" s="36"/>
      <c r="G46" s="31"/>
      <c r="H46" s="31"/>
      <c r="I46" s="31"/>
      <c r="J46" s="31"/>
      <c r="K46" s="15"/>
      <c r="L46" s="15"/>
      <c r="M46" s="12"/>
    </row>
    <row r="47" spans="1:15" ht="18.75" thickBot="1">
      <c r="C47" s="49"/>
      <c r="D47" s="50"/>
      <c r="E47" s="51"/>
      <c r="F47" s="52"/>
      <c r="G47" s="53"/>
      <c r="H47" s="53"/>
      <c r="I47" s="53"/>
      <c r="J47" s="53"/>
      <c r="K47" s="54"/>
      <c r="L47" s="55"/>
      <c r="M47" s="56" t="s">
        <v>12</v>
      </c>
    </row>
    <row r="48" spans="1:15" ht="18.75" thickBot="1">
      <c r="C48" s="57"/>
      <c r="D48" s="46"/>
      <c r="E48" s="58"/>
      <c r="F48" s="197" t="s">
        <v>0</v>
      </c>
      <c r="G48" s="197"/>
      <c r="H48" s="197"/>
      <c r="I48" s="197"/>
      <c r="J48" s="197"/>
      <c r="K48" s="197"/>
      <c r="L48" s="47"/>
      <c r="M48" s="59">
        <f>SUM(M8:M46)</f>
        <v>131300.68150000001</v>
      </c>
    </row>
    <row r="49" spans="1:16" ht="18.75" thickBot="1">
      <c r="C49" s="57"/>
      <c r="D49" s="46"/>
      <c r="E49" s="60"/>
      <c r="F49" s="61"/>
      <c r="G49" s="43"/>
      <c r="H49" s="43"/>
      <c r="I49" s="43"/>
      <c r="J49" s="43"/>
      <c r="K49" s="62"/>
      <c r="L49" s="63"/>
      <c r="M49" s="64" t="s">
        <v>12</v>
      </c>
    </row>
    <row r="50" spans="1:16" ht="18.75" thickBot="1">
      <c r="C50" s="57"/>
      <c r="D50" s="46"/>
      <c r="E50" s="58"/>
      <c r="F50" s="65" t="s">
        <v>1</v>
      </c>
      <c r="G50" s="65"/>
      <c r="H50" s="65"/>
      <c r="I50" s="65"/>
      <c r="J50" s="65"/>
      <c r="K50" s="65"/>
      <c r="L50" s="66">
        <v>0.25</v>
      </c>
      <c r="M50" s="59">
        <f>M48*L50</f>
        <v>32825.170375000002</v>
      </c>
    </row>
    <row r="51" spans="1:16" ht="18.75" thickBot="1">
      <c r="C51" s="57"/>
      <c r="D51" s="46"/>
      <c r="E51" s="60"/>
      <c r="F51" s="61"/>
      <c r="G51" s="43"/>
      <c r="H51" s="43"/>
      <c r="I51" s="43"/>
      <c r="J51" s="43"/>
      <c r="K51" s="62"/>
      <c r="L51" s="63"/>
      <c r="M51" s="64" t="s">
        <v>12</v>
      </c>
      <c r="P51" s="181" t="s">
        <v>12</v>
      </c>
    </row>
    <row r="52" spans="1:16" ht="18.75" thickBot="1">
      <c r="C52" s="57"/>
      <c r="D52" s="46"/>
      <c r="E52" s="67"/>
      <c r="F52" s="197" t="s">
        <v>2</v>
      </c>
      <c r="G52" s="197"/>
      <c r="H52" s="197"/>
      <c r="I52" s="197"/>
      <c r="J52" s="197"/>
      <c r="K52" s="197"/>
      <c r="L52" s="197"/>
      <c r="M52" s="59">
        <f>SUM(M48+M50)</f>
        <v>164125.85187499999</v>
      </c>
    </row>
    <row r="53" spans="1:16" ht="18.75" thickBot="1">
      <c r="C53" s="57"/>
      <c r="D53" s="68"/>
      <c r="E53" s="69"/>
      <c r="F53" s="61"/>
      <c r="G53" s="43"/>
      <c r="H53" s="43"/>
      <c r="I53" s="43"/>
      <c r="J53" s="43"/>
      <c r="K53" s="62"/>
      <c r="L53" s="63"/>
      <c r="M53" s="64" t="s">
        <v>12</v>
      </c>
    </row>
    <row r="54" spans="1:16" ht="18.75" thickBot="1">
      <c r="C54" s="57"/>
      <c r="D54" s="46"/>
      <c r="E54" s="58"/>
      <c r="F54" s="200" t="s">
        <v>3</v>
      </c>
      <c r="G54" s="200"/>
      <c r="H54" s="200"/>
      <c r="I54" s="200"/>
      <c r="J54" s="200"/>
      <c r="K54" s="200"/>
      <c r="L54" s="70">
        <v>1550</v>
      </c>
      <c r="M54" s="198">
        <f>M52/L54</f>
        <v>105.88764637096774</v>
      </c>
    </row>
    <row r="55" spans="1:16" ht="18.75" thickBot="1">
      <c r="C55" s="57"/>
      <c r="D55" s="46" t="s">
        <v>12</v>
      </c>
      <c r="E55" s="45"/>
      <c r="F55" s="199" t="s">
        <v>4</v>
      </c>
      <c r="G55" s="199"/>
      <c r="H55" s="161"/>
      <c r="I55" s="161"/>
      <c r="J55" s="161"/>
      <c r="K55" s="71"/>
      <c r="L55" s="71"/>
      <c r="M55" s="198"/>
    </row>
    <row r="56" spans="1:16" ht="20.25">
      <c r="C56" s="57"/>
      <c r="D56" s="46"/>
      <c r="E56" s="58"/>
      <c r="F56" s="72"/>
      <c r="G56" s="73"/>
      <c r="H56" s="73"/>
      <c r="I56" s="73"/>
      <c r="J56" s="73"/>
      <c r="L56" s="73"/>
      <c r="M56" s="74"/>
    </row>
    <row r="57" spans="1:16" ht="21" thickBot="1">
      <c r="A57" s="103" t="s">
        <v>22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5"/>
    </row>
    <row r="58" spans="1:16">
      <c r="C58" s="77"/>
      <c r="D58" s="77"/>
      <c r="E58" s="77"/>
      <c r="F58" s="77"/>
      <c r="G58" s="78"/>
      <c r="H58" s="78"/>
      <c r="I58" s="78"/>
      <c r="J58" s="78"/>
      <c r="K58" s="75"/>
      <c r="L58" s="76"/>
      <c r="M58" s="77"/>
    </row>
    <row r="59" spans="1:16">
      <c r="A59" s="1" t="s">
        <v>23</v>
      </c>
      <c r="C59" s="79" t="s">
        <v>5</v>
      </c>
      <c r="D59" s="80"/>
      <c r="E59" s="80"/>
      <c r="F59" s="81"/>
      <c r="G59" s="82" t="s">
        <v>6</v>
      </c>
      <c r="H59" s="83"/>
      <c r="I59" s="83"/>
      <c r="J59" s="83"/>
      <c r="K59" s="83"/>
      <c r="L59" s="84"/>
      <c r="M59" s="85" t="s">
        <v>7</v>
      </c>
    </row>
    <row r="60" spans="1:16">
      <c r="A60" s="110">
        <v>1</v>
      </c>
      <c r="B60" s="111"/>
      <c r="C60" s="177" t="str">
        <f>C8</f>
        <v>Administração Local, Mobilização, Desmobilização e Apoio Tecnológico</v>
      </c>
      <c r="D60" s="113"/>
      <c r="E60" s="113"/>
      <c r="F60" s="114"/>
      <c r="G60" s="115">
        <f>M8+(M8*(L50))</f>
        <v>36649.97</v>
      </c>
      <c r="H60" s="116"/>
      <c r="I60" s="116"/>
      <c r="J60" s="116"/>
      <c r="K60" s="116"/>
      <c r="L60" s="117"/>
      <c r="M60" s="118">
        <f>G60/M52</f>
        <v>0.22330406563807517</v>
      </c>
    </row>
    <row r="61" spans="1:16">
      <c r="A61" s="110">
        <v>2</v>
      </c>
      <c r="B61" s="111"/>
      <c r="C61" s="112" t="str">
        <f>C14</f>
        <v>Movimento de Terra</v>
      </c>
      <c r="D61" s="113"/>
      <c r="E61" s="113"/>
      <c r="F61" s="114"/>
      <c r="G61" s="115">
        <f>M14+(M14*(L50))</f>
        <v>907.71875</v>
      </c>
      <c r="H61" s="116"/>
      <c r="I61" s="116"/>
      <c r="J61" s="116"/>
      <c r="K61" s="116"/>
      <c r="L61" s="117"/>
      <c r="M61" s="118">
        <f>G61/M52</f>
        <v>5.5306262823929062E-3</v>
      </c>
    </row>
    <row r="62" spans="1:16">
      <c r="A62" s="110">
        <v>3</v>
      </c>
      <c r="B62" s="111"/>
      <c r="C62" s="112" t="str">
        <f>C18</f>
        <v>Demolições e retiradas</v>
      </c>
      <c r="D62" s="113"/>
      <c r="E62" s="113"/>
      <c r="F62" s="114"/>
      <c r="G62" s="115">
        <f>M18+(M18*(L50))</f>
        <v>25581.256875000003</v>
      </c>
      <c r="H62" s="116"/>
      <c r="I62" s="116"/>
      <c r="J62" s="116"/>
      <c r="K62" s="116"/>
      <c r="L62" s="117"/>
      <c r="M62" s="118">
        <f>G62/M52</f>
        <v>0.15586366549057099</v>
      </c>
    </row>
    <row r="63" spans="1:16">
      <c r="A63" s="110">
        <v>4</v>
      </c>
      <c r="B63" s="111"/>
      <c r="C63" s="112" t="str">
        <f>C25</f>
        <v>Estruturas</v>
      </c>
      <c r="D63" s="113"/>
      <c r="E63" s="113"/>
      <c r="F63" s="114"/>
      <c r="G63" s="115">
        <f>M25+(M25*(L50))</f>
        <v>38865.486249999994</v>
      </c>
      <c r="H63" s="116"/>
      <c r="I63" s="116"/>
      <c r="J63" s="116"/>
      <c r="K63" s="116"/>
      <c r="L63" s="117"/>
      <c r="M63" s="118">
        <f>G63/M52</f>
        <v>0.23680295216137165</v>
      </c>
    </row>
    <row r="64" spans="1:16">
      <c r="A64" s="110">
        <v>5</v>
      </c>
      <c r="B64" s="111"/>
      <c r="C64" s="112" t="str">
        <f>C33</f>
        <v>Alvenarias e Paredes Divisórias</v>
      </c>
      <c r="D64" s="113"/>
      <c r="E64" s="113"/>
      <c r="F64" s="114"/>
      <c r="G64" s="115">
        <f>M33+(M33*(L50))</f>
        <v>18402.669999999998</v>
      </c>
      <c r="H64" s="116"/>
      <c r="I64" s="116"/>
      <c r="J64" s="116"/>
      <c r="K64" s="116"/>
      <c r="L64" s="117"/>
      <c r="M64" s="118">
        <f>G64/M52</f>
        <v>0.11212535861818812</v>
      </c>
    </row>
    <row r="65" spans="1:13">
      <c r="A65" s="110">
        <v>6</v>
      </c>
      <c r="B65" s="111"/>
      <c r="C65" s="112" t="str">
        <f>C36</f>
        <v>Transporte, Carga e Descarga</v>
      </c>
      <c r="D65" s="113"/>
      <c r="E65" s="113"/>
      <c r="F65" s="114"/>
      <c r="G65" s="115">
        <f>M36+(M36*(L50))</f>
        <v>16091.25</v>
      </c>
      <c r="H65" s="116"/>
      <c r="I65" s="116"/>
      <c r="J65" s="116"/>
      <c r="K65" s="116"/>
      <c r="L65" s="117"/>
      <c r="M65" s="118">
        <f>G65/M52</f>
        <v>9.8042141540598177E-2</v>
      </c>
    </row>
    <row r="66" spans="1:13">
      <c r="A66" s="110">
        <v>8</v>
      </c>
      <c r="B66" s="111"/>
      <c r="C66" s="112" t="str">
        <f>C40</f>
        <v>Pintura</v>
      </c>
      <c r="D66" s="113"/>
      <c r="E66" s="113"/>
      <c r="F66" s="114"/>
      <c r="G66" s="115">
        <f>M40+(M40*(L50))</f>
        <v>24293.75</v>
      </c>
      <c r="H66" s="116"/>
      <c r="I66" s="116"/>
      <c r="J66" s="116"/>
      <c r="K66" s="116"/>
      <c r="L66" s="117"/>
      <c r="M66" s="118">
        <f>G66/M52</f>
        <v>0.14801903370166439</v>
      </c>
    </row>
    <row r="67" spans="1:13">
      <c r="A67" s="110">
        <v>9</v>
      </c>
      <c r="B67" s="111"/>
      <c r="C67" s="112" t="str">
        <f>C44</f>
        <v>Diversos</v>
      </c>
      <c r="D67" s="113"/>
      <c r="E67" s="113"/>
      <c r="F67" s="114"/>
      <c r="G67" s="115">
        <f>M44+(M44*(L50))</f>
        <v>3333.75</v>
      </c>
      <c r="H67" s="116"/>
      <c r="I67" s="116"/>
      <c r="J67" s="116"/>
      <c r="K67" s="116"/>
      <c r="L67" s="117"/>
      <c r="M67" s="118">
        <f>G67/M52</f>
        <v>2.0312156567138612E-2</v>
      </c>
    </row>
    <row r="68" spans="1:13" ht="18.75" thickBot="1">
      <c r="A68" s="119"/>
      <c r="B68" s="106"/>
      <c r="C68" s="120"/>
      <c r="D68" s="120"/>
      <c r="E68" s="120"/>
      <c r="F68" s="121"/>
      <c r="G68" s="122"/>
      <c r="H68" s="122"/>
      <c r="I68" s="122"/>
      <c r="J68" s="122"/>
      <c r="K68" s="109"/>
      <c r="L68" s="123"/>
      <c r="M68" s="86"/>
    </row>
    <row r="69" spans="1:13" ht="18.75" thickBot="1">
      <c r="A69" s="124" t="s">
        <v>12</v>
      </c>
      <c r="B69" s="125"/>
      <c r="C69" s="126"/>
      <c r="D69" s="127"/>
      <c r="E69" s="128" t="s">
        <v>8</v>
      </c>
      <c r="F69" s="129"/>
      <c r="G69" s="130">
        <f>SUM(G60:G67)</f>
        <v>164125.85187499999</v>
      </c>
      <c r="H69" s="162"/>
      <c r="I69" s="162"/>
      <c r="J69" s="162"/>
      <c r="K69" s="131"/>
      <c r="L69" s="132"/>
      <c r="M69" s="133">
        <f>SUM(M60:M67)</f>
        <v>0.99999999999999989</v>
      </c>
    </row>
    <row r="70" spans="1:13" ht="18.75" thickBot="1">
      <c r="A70" s="124" t="s">
        <v>12</v>
      </c>
      <c r="B70" s="125"/>
      <c r="C70" s="134"/>
      <c r="D70" s="134"/>
      <c r="E70" s="128"/>
      <c r="F70" s="135"/>
      <c r="G70" s="107"/>
      <c r="H70" s="107"/>
      <c r="I70" s="107"/>
      <c r="J70" s="107"/>
      <c r="K70" s="108"/>
      <c r="L70" s="136"/>
      <c r="M70" s="137"/>
    </row>
    <row r="71" spans="1:13" ht="18.75" thickBot="1">
      <c r="A71" s="138"/>
      <c r="B71" s="139"/>
      <c r="C71" s="140"/>
      <c r="D71" s="141"/>
      <c r="E71" s="141" t="s">
        <v>9</v>
      </c>
      <c r="F71" s="142">
        <v>0.25</v>
      </c>
      <c r="G71" s="142"/>
      <c r="H71" s="142"/>
      <c r="I71" s="142"/>
      <c r="J71" s="142"/>
      <c r="K71" s="142"/>
      <c r="L71" s="142"/>
      <c r="M71" s="87"/>
    </row>
    <row r="72" spans="1:13">
      <c r="A72" s="138"/>
      <c r="B72" s="139"/>
      <c r="C72" s="143"/>
      <c r="D72" s="143"/>
      <c r="E72" s="143"/>
      <c r="F72" s="143"/>
      <c r="G72" s="144" t="s">
        <v>10</v>
      </c>
      <c r="H72" s="144"/>
      <c r="I72" s="144"/>
      <c r="J72" s="144"/>
      <c r="K72" s="144"/>
      <c r="L72" s="145"/>
      <c r="M72" s="146"/>
    </row>
    <row r="73" spans="1:13">
      <c r="A73" s="138"/>
      <c r="B73" s="139"/>
      <c r="C73" s="147"/>
      <c r="D73" s="147"/>
      <c r="E73" s="147"/>
      <c r="F73" s="147"/>
      <c r="G73" s="148"/>
      <c r="H73" s="148"/>
      <c r="I73" s="148"/>
      <c r="J73" s="148"/>
      <c r="K73" s="148"/>
      <c r="L73" s="148"/>
      <c r="M73" s="149"/>
    </row>
    <row r="74" spans="1:13">
      <c r="A74" s="138"/>
      <c r="B74" s="139"/>
      <c r="C74" s="147"/>
      <c r="D74" s="147"/>
      <c r="E74" s="147"/>
      <c r="F74" s="147"/>
      <c r="G74" s="148"/>
      <c r="H74" s="148"/>
      <c r="I74" s="148"/>
      <c r="J74" s="148"/>
      <c r="K74" s="148"/>
      <c r="L74" s="148"/>
      <c r="M74" s="149"/>
    </row>
    <row r="75" spans="1:13">
      <c r="A75" s="138"/>
      <c r="B75" s="139"/>
      <c r="C75" s="147"/>
      <c r="D75" s="147"/>
      <c r="E75" s="147"/>
      <c r="F75" s="147"/>
      <c r="G75" s="148"/>
      <c r="H75" s="148"/>
      <c r="I75" s="148"/>
      <c r="J75" s="148"/>
      <c r="K75" s="148"/>
      <c r="L75" s="148"/>
      <c r="M75" s="149"/>
    </row>
    <row r="76" spans="1:13">
      <c r="A76" s="138"/>
      <c r="B76" s="139"/>
      <c r="C76" s="147"/>
      <c r="D76" s="147"/>
      <c r="E76" s="147"/>
      <c r="F76" s="147"/>
      <c r="G76" s="148"/>
      <c r="H76" s="148"/>
      <c r="I76" s="148"/>
      <c r="J76" s="148"/>
      <c r="K76" s="148"/>
      <c r="L76" s="148"/>
      <c r="M76" s="149"/>
    </row>
    <row r="77" spans="1:13">
      <c r="A77" s="138"/>
      <c r="B77" s="139"/>
      <c r="C77" s="147"/>
      <c r="D77" s="147"/>
      <c r="E77" s="147"/>
      <c r="F77" s="147"/>
      <c r="G77" s="148"/>
      <c r="H77" s="148"/>
      <c r="I77" s="148"/>
      <c r="J77" s="148"/>
      <c r="K77" s="148"/>
      <c r="L77" s="148"/>
      <c r="M77" s="149"/>
    </row>
    <row r="78" spans="1:13" ht="18.75" thickBot="1">
      <c r="A78" s="138"/>
      <c r="B78" s="139"/>
      <c r="C78" s="147"/>
      <c r="D78" s="147"/>
      <c r="E78" s="147"/>
      <c r="F78" s="147"/>
      <c r="G78" s="150" t="s">
        <v>11</v>
      </c>
      <c r="H78" s="151"/>
      <c r="I78" s="151"/>
      <c r="J78" s="151"/>
      <c r="K78" s="151"/>
      <c r="L78" s="151"/>
      <c r="M78" s="152"/>
    </row>
    <row r="79" spans="1:13">
      <c r="C79" s="57"/>
    </row>
    <row r="80" spans="1:13">
      <c r="C80" s="57"/>
    </row>
    <row r="81" spans="3:3">
      <c r="C81" s="57"/>
    </row>
    <row r="82" spans="3:3">
      <c r="C82" s="57"/>
    </row>
    <row r="83" spans="3:3">
      <c r="C83" s="57"/>
    </row>
    <row r="84" spans="3:3">
      <c r="C84" s="57"/>
    </row>
    <row r="85" spans="3:3">
      <c r="C85" s="57"/>
    </row>
    <row r="86" spans="3:3">
      <c r="C86" s="57"/>
    </row>
    <row r="87" spans="3:3">
      <c r="C87" s="57"/>
    </row>
    <row r="88" spans="3:3">
      <c r="C88" s="57"/>
    </row>
    <row r="89" spans="3:3">
      <c r="C89" s="57"/>
    </row>
    <row r="90" spans="3:3">
      <c r="C90" s="57"/>
    </row>
    <row r="91" spans="3:3">
      <c r="C91" s="57"/>
    </row>
    <row r="92" spans="3:3">
      <c r="C92" s="57"/>
    </row>
    <row r="93" spans="3:3">
      <c r="C93" s="57"/>
    </row>
    <row r="94" spans="3:3">
      <c r="C94" s="57"/>
    </row>
    <row r="95" spans="3:3">
      <c r="C95" s="57"/>
    </row>
    <row r="96" spans="3:3">
      <c r="C96" s="57"/>
    </row>
    <row r="97" spans="3:3">
      <c r="C97" s="57"/>
    </row>
    <row r="98" spans="3:3">
      <c r="C98" s="57"/>
    </row>
    <row r="99" spans="3:3">
      <c r="C99" s="57"/>
    </row>
    <row r="100" spans="3:3">
      <c r="C100" s="57"/>
    </row>
    <row r="101" spans="3:3">
      <c r="C101" s="57"/>
    </row>
    <row r="102" spans="3:3">
      <c r="C102" s="57"/>
    </row>
    <row r="103" spans="3:3">
      <c r="C103" s="57"/>
    </row>
    <row r="104" spans="3:3">
      <c r="C104" s="57"/>
    </row>
    <row r="105" spans="3:3">
      <c r="C105" s="57"/>
    </row>
    <row r="106" spans="3:3">
      <c r="C106" s="57"/>
    </row>
    <row r="107" spans="3:3">
      <c r="C107" s="57"/>
    </row>
    <row r="108" spans="3:3">
      <c r="C108" s="57"/>
    </row>
    <row r="109" spans="3:3">
      <c r="C109" s="57"/>
    </row>
    <row r="110" spans="3:3">
      <c r="C110" s="57"/>
    </row>
    <row r="111" spans="3:3">
      <c r="C111" s="57"/>
    </row>
    <row r="112" spans="3:3">
      <c r="C112" s="57"/>
    </row>
    <row r="113" spans="3:3">
      <c r="C113" s="57"/>
    </row>
    <row r="114" spans="3:3">
      <c r="C114" s="57"/>
    </row>
    <row r="115" spans="3:3">
      <c r="C115" s="57"/>
    </row>
    <row r="116" spans="3:3">
      <c r="C116" s="57"/>
    </row>
    <row r="117" spans="3:3">
      <c r="C117" s="57"/>
    </row>
    <row r="118" spans="3:3">
      <c r="C118" s="57"/>
    </row>
    <row r="119" spans="3:3">
      <c r="C119" s="57"/>
    </row>
    <row r="120" spans="3:3">
      <c r="C120" s="57"/>
    </row>
    <row r="121" spans="3:3">
      <c r="C121" s="57"/>
    </row>
    <row r="122" spans="3:3">
      <c r="C122" s="57"/>
    </row>
    <row r="123" spans="3:3">
      <c r="C123" s="57"/>
    </row>
    <row r="124" spans="3:3">
      <c r="C124" s="57"/>
    </row>
    <row r="125" spans="3:3">
      <c r="C125" s="57"/>
    </row>
    <row r="126" spans="3:3">
      <c r="C126" s="57"/>
    </row>
    <row r="127" spans="3:3">
      <c r="C127" s="57"/>
    </row>
    <row r="128" spans="3:3">
      <c r="C128" s="57"/>
    </row>
    <row r="129" spans="3:3">
      <c r="C129" s="57"/>
    </row>
    <row r="130" spans="3:3">
      <c r="C130" s="57"/>
    </row>
    <row r="131" spans="3:3">
      <c r="C131" s="57"/>
    </row>
    <row r="132" spans="3:3">
      <c r="C132" s="57"/>
    </row>
    <row r="133" spans="3:3">
      <c r="C133" s="57"/>
    </row>
    <row r="134" spans="3:3">
      <c r="C134" s="57"/>
    </row>
    <row r="135" spans="3:3">
      <c r="C135" s="57"/>
    </row>
    <row r="136" spans="3:3">
      <c r="C136" s="57"/>
    </row>
    <row r="137" spans="3:3">
      <c r="C137" s="57"/>
    </row>
    <row r="138" spans="3:3">
      <c r="C138" s="57"/>
    </row>
    <row r="139" spans="3:3">
      <c r="C139" s="57"/>
    </row>
    <row r="140" spans="3:3">
      <c r="C140" s="57"/>
    </row>
    <row r="141" spans="3:3">
      <c r="C141" s="57"/>
    </row>
    <row r="142" spans="3:3">
      <c r="C142" s="57"/>
    </row>
    <row r="143" spans="3:3">
      <c r="C143" s="57"/>
    </row>
    <row r="144" spans="3:3">
      <c r="C144" s="57"/>
    </row>
    <row r="145" spans="3:3">
      <c r="C145" s="57"/>
    </row>
    <row r="146" spans="3:3">
      <c r="C146" s="57"/>
    </row>
    <row r="147" spans="3:3">
      <c r="C147" s="57"/>
    </row>
    <row r="148" spans="3:3">
      <c r="C148" s="57"/>
    </row>
    <row r="149" spans="3:3">
      <c r="C149" s="57"/>
    </row>
    <row r="150" spans="3:3">
      <c r="C150" s="57"/>
    </row>
    <row r="151" spans="3:3">
      <c r="C151" s="57"/>
    </row>
    <row r="152" spans="3:3">
      <c r="C152" s="57"/>
    </row>
    <row r="153" spans="3:3">
      <c r="C153" s="57"/>
    </row>
    <row r="154" spans="3:3">
      <c r="C154" s="57"/>
    </row>
    <row r="155" spans="3:3">
      <c r="C155" s="57"/>
    </row>
    <row r="156" spans="3:3">
      <c r="C156" s="57"/>
    </row>
    <row r="157" spans="3:3">
      <c r="C157" s="57"/>
    </row>
    <row r="158" spans="3:3">
      <c r="C158" s="57"/>
    </row>
    <row r="159" spans="3:3">
      <c r="C159" s="57"/>
    </row>
    <row r="160" spans="3:3">
      <c r="C160" s="57"/>
    </row>
    <row r="161" spans="3:3">
      <c r="C161" s="57"/>
    </row>
    <row r="162" spans="3:3">
      <c r="C162" s="57"/>
    </row>
    <row r="163" spans="3:3">
      <c r="C163" s="57"/>
    </row>
    <row r="164" spans="3:3">
      <c r="C164" s="57"/>
    </row>
    <row r="165" spans="3:3">
      <c r="C165" s="57"/>
    </row>
    <row r="166" spans="3:3">
      <c r="C166" s="57"/>
    </row>
    <row r="167" spans="3:3">
      <c r="C167" s="57"/>
    </row>
    <row r="168" spans="3:3">
      <c r="C168" s="57"/>
    </row>
    <row r="169" spans="3:3">
      <c r="C169" s="57"/>
    </row>
    <row r="170" spans="3:3">
      <c r="C170" s="57"/>
    </row>
    <row r="171" spans="3:3">
      <c r="C171" s="57"/>
    </row>
    <row r="172" spans="3:3">
      <c r="C172" s="57"/>
    </row>
    <row r="173" spans="3:3">
      <c r="C173" s="57"/>
    </row>
    <row r="174" spans="3:3">
      <c r="C174" s="57"/>
    </row>
    <row r="175" spans="3:3">
      <c r="C175" s="57"/>
    </row>
    <row r="176" spans="3:3">
      <c r="C176" s="57"/>
    </row>
    <row r="177" spans="3:3">
      <c r="C177" s="57"/>
    </row>
    <row r="178" spans="3:3">
      <c r="C178" s="57"/>
    </row>
    <row r="179" spans="3:3">
      <c r="C179" s="57"/>
    </row>
    <row r="180" spans="3:3">
      <c r="C180" s="57"/>
    </row>
    <row r="181" spans="3:3">
      <c r="C181" s="57"/>
    </row>
    <row r="182" spans="3:3">
      <c r="C182" s="57"/>
    </row>
    <row r="183" spans="3:3">
      <c r="C183" s="57"/>
    </row>
    <row r="184" spans="3:3">
      <c r="C184" s="57"/>
    </row>
    <row r="185" spans="3:3">
      <c r="C185" s="57"/>
    </row>
    <row r="186" spans="3:3">
      <c r="C186" s="57"/>
    </row>
    <row r="187" spans="3:3">
      <c r="C187" s="57"/>
    </row>
    <row r="188" spans="3:3">
      <c r="C188" s="57"/>
    </row>
    <row r="189" spans="3:3">
      <c r="C189" s="57"/>
    </row>
    <row r="190" spans="3:3">
      <c r="C190" s="57"/>
    </row>
    <row r="191" spans="3:3">
      <c r="C191" s="57"/>
    </row>
    <row r="192" spans="3:3">
      <c r="C192" s="57"/>
    </row>
    <row r="193" spans="3:3">
      <c r="C193" s="57"/>
    </row>
    <row r="194" spans="3:3">
      <c r="C194" s="57"/>
    </row>
    <row r="195" spans="3:3">
      <c r="C195" s="57"/>
    </row>
    <row r="196" spans="3:3">
      <c r="C196" s="57"/>
    </row>
    <row r="197" spans="3:3">
      <c r="C197" s="57"/>
    </row>
    <row r="198" spans="3:3">
      <c r="C198" s="57"/>
    </row>
  </sheetData>
  <mergeCells count="37">
    <mergeCell ref="M54:M55"/>
    <mergeCell ref="F55:G55"/>
    <mergeCell ref="F54:K54"/>
    <mergeCell ref="F52:L52"/>
    <mergeCell ref="F48:K48"/>
    <mergeCell ref="D45:E45"/>
    <mergeCell ref="D42:E42"/>
    <mergeCell ref="A2:M2"/>
    <mergeCell ref="A3:M3"/>
    <mergeCell ref="C5:E5"/>
    <mergeCell ref="A4:M4"/>
    <mergeCell ref="D12:E12"/>
    <mergeCell ref="H5:L5"/>
    <mergeCell ref="H6:I6"/>
    <mergeCell ref="J6:L6"/>
    <mergeCell ref="C14:E14"/>
    <mergeCell ref="D23:E23"/>
    <mergeCell ref="D15:E15"/>
    <mergeCell ref="C18:E18"/>
    <mergeCell ref="D16:E16"/>
    <mergeCell ref="D38:E38"/>
    <mergeCell ref="D41:E41"/>
    <mergeCell ref="D19:E19"/>
    <mergeCell ref="D20:E20"/>
    <mergeCell ref="D9:E9"/>
    <mergeCell ref="D21:E21"/>
    <mergeCell ref="D22:E22"/>
    <mergeCell ref="D37:E37"/>
    <mergeCell ref="D10:E10"/>
    <mergeCell ref="D26:E26"/>
    <mergeCell ref="D34:E34"/>
    <mergeCell ref="D27:E27"/>
    <mergeCell ref="D28:E28"/>
    <mergeCell ref="D31:E31"/>
    <mergeCell ref="D29:E29"/>
    <mergeCell ref="D30:E30"/>
    <mergeCell ref="D11:E11"/>
  </mergeCells>
  <phoneticPr fontId="8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59" firstPageNumber="0" fitToHeight="2" orientation="landscape" r:id="rId1"/>
  <headerFooter alignWithMargins="0">
    <oddFooter>&amp;CINFRAPREV&amp;R&amp;P</oddFooter>
  </headerFooter>
  <rowBreaks count="1" manualBreakCount="1">
    <brk id="5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1</vt:lpstr>
      <vt:lpstr>'Planilha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Sidney</dc:creator>
  <cp:lastModifiedBy>Lucas Lopes Silva</cp:lastModifiedBy>
  <cp:lastPrinted>2018-03-07T21:44:29Z</cp:lastPrinted>
  <dcterms:created xsi:type="dcterms:W3CDTF">2008-03-27T12:36:15Z</dcterms:created>
  <dcterms:modified xsi:type="dcterms:W3CDTF">2018-03-07T21:44:47Z</dcterms:modified>
</cp:coreProperties>
</file>